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20" windowHeight="9096" activeTab="0"/>
  </bookViews>
  <sheets>
    <sheet name="Elevator (2)" sheetId="1" r:id="rId1"/>
  </sheets>
  <definedNames>
    <definedName name="OCRUncertain347" localSheetId="0">'Elevator (2)'!$A$22</definedName>
  </definedNames>
  <calcPr fullCalcOnLoad="1"/>
</workbook>
</file>

<file path=xl/sharedStrings.xml><?xml version="1.0" encoding="utf-8"?>
<sst xmlns="http://schemas.openxmlformats.org/spreadsheetml/2006/main" count="48" uniqueCount="43">
  <si>
    <t>Расчет водоструйного элеватора</t>
  </si>
  <si>
    <t>исходные данные</t>
  </si>
  <si>
    <t>Элеватор 1</t>
  </si>
  <si>
    <t>результаты расчета</t>
  </si>
  <si>
    <t>Температура в подающем трубопроводе, С</t>
  </si>
  <si>
    <t>Температура в обратном трубопроводе, С</t>
  </si>
  <si>
    <t>Температура в системе отопления, С</t>
  </si>
  <si>
    <t>Номер</t>
  </si>
  <si>
    <t>Dгорловины, мм</t>
  </si>
  <si>
    <t>L, мм</t>
  </si>
  <si>
    <t>расход</t>
  </si>
  <si>
    <t>Температура из системы отопления, С</t>
  </si>
  <si>
    <t xml:space="preserve">0,5 – 1 </t>
  </si>
  <si>
    <t>Расход тепла на отопление, кВт</t>
  </si>
  <si>
    <t xml:space="preserve">1 – 2 </t>
  </si>
  <si>
    <t xml:space="preserve">1 – 3 </t>
  </si>
  <si>
    <t>Температурный перепад тепловой сети, С</t>
  </si>
  <si>
    <t xml:space="preserve">3 – 5 </t>
  </si>
  <si>
    <t>Температурный перепад в системе отопления, С</t>
  </si>
  <si>
    <t xml:space="preserve">5 – 10 </t>
  </si>
  <si>
    <t>Коэффициент смешения элеватора</t>
  </si>
  <si>
    <t xml:space="preserve">10 – 15 </t>
  </si>
  <si>
    <t>Минимально необходимый напор перед элеватором, м</t>
  </si>
  <si>
    <t xml:space="preserve">15 – 25 </t>
  </si>
  <si>
    <t>Диаметр горловины элеватора, мм</t>
  </si>
  <si>
    <t>Диаметр сопла элеватора, мм</t>
  </si>
  <si>
    <t>Диаметр сопла следует определять с точностью до десятых долей миллиметра с округлением в меньшую сторону и принимать не менее 3 мм.</t>
  </si>
  <si>
    <t>Расчет элеватора выполнен согласно СП 41-101-95 "Проектирование тепловых пунктов".</t>
  </si>
  <si>
    <t>кВт</t>
  </si>
  <si>
    <t>Гкал/час</t>
  </si>
  <si>
    <t>Вт</t>
  </si>
  <si>
    <t>МВТ</t>
  </si>
  <si>
    <t>Ккал/час</t>
  </si>
  <si>
    <t>Преобразование единиц мощности</t>
  </si>
  <si>
    <t>Подбор элеватора</t>
  </si>
  <si>
    <t>Конвертор кВт в Гкал/час и наоборот</t>
  </si>
  <si>
    <r>
      <t>тонн</t>
    </r>
    <r>
      <rPr>
        <b/>
        <sz val="14"/>
        <rFont val="Times New Roman"/>
        <family val="1"/>
      </rPr>
      <t>/</t>
    </r>
    <r>
      <rPr>
        <sz val="11"/>
        <rFont val="Times New Roman"/>
        <family val="1"/>
      </rPr>
      <t>час</t>
    </r>
  </si>
  <si>
    <t>Номер элеватора</t>
  </si>
  <si>
    <t>Характеристики стальных водоструйных элеваторов (таблица носит информативный характер)</t>
  </si>
  <si>
    <r>
      <t>Сопротивление системы отопления, м</t>
    </r>
    <r>
      <rPr>
        <sz val="16"/>
        <color indexed="9"/>
        <rFont val="Times New Roman"/>
        <family val="1"/>
      </rPr>
      <t>*</t>
    </r>
  </si>
  <si>
    <t>При выборе элеватора принимается стандартный элеватор с ближайшим меньшим диаметром горловины. Номера элеваторов и диаметр горловины приведены в таблице  1</t>
  </si>
  <si>
    <t>Таблица 1</t>
  </si>
  <si>
    <r>
      <t xml:space="preserve">*Величину сопротивления системы отопления можно взять: а) из проекта внутренних систем - раздел отопление-вентиляция; б) из анкеты абонента проекта ЦТП (ИТП) - раздел тепломеханика; в) эмпирическим, опытным путем </t>
    </r>
    <r>
      <rPr>
        <sz val="12"/>
        <rFont val="Arial Cyr"/>
        <family val="0"/>
      </rPr>
      <t xml:space="preserve">( </t>
    </r>
    <r>
      <rPr>
        <i/>
        <sz val="12"/>
        <rFont val="Arial Cyr"/>
        <family val="0"/>
      </rPr>
      <t>в интернете можно найти ряд рекомендаций по расчету величины сопротивления опытным путем, но данные расчеты не могут считатся достаточно точными, так как не учитывают ряд факторов, например - загрязненность, отложения в трубах системы отопления или перекрытые отдельные приборы отопления, другое...</t>
    </r>
    <r>
      <rPr>
        <sz val="12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</si>
</sst>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  <numFmt numFmtId="180" formatCode="0.00000"/>
    <numFmt numFmtId="181" formatCode="_-* #,##0&quot;руб.&quot;_-;\-* #,##0&quot;руб.&quot;_-;_-* &quot;-&quot;&quot;руб.&quot;_-;_-@_-"/>
    <numFmt numFmtId="182" formatCode="_-* #,##0_р_у_б_._-;\-* #,##0_р_у_б_._-;_-* &quot;-&quot;_р_у_б_._-;_-@_-"/>
    <numFmt numFmtId="183" formatCode="_-* #,##0.00&quot;руб.&quot;_-;\-* #,##0.00&quot;руб.&quot;_-;_-* &quot;-&quot;??&quot;руб.&quot;_-;_-@_-"/>
    <numFmt numFmtId="184" formatCode="_-* #,##0.00_р_у_б_._-;\-* #,##0.00_р_у_б_._-;_-* &quot;-&quot;??_р_у_б_._-;_-@_-"/>
    <numFmt numFmtId="185" formatCode="General_)"/>
    <numFmt numFmtId="186" formatCode="\$#.00"/>
    <numFmt numFmtId="187" formatCode="#.00"/>
    <numFmt numFmtId="188" formatCode="%#.00"/>
    <numFmt numFmtId="189" formatCode="#."/>
    <numFmt numFmtId="190" formatCode="0.00E+00_)"/>
    <numFmt numFmtId="191" formatCode="0.0E+00_)"/>
  </numFmts>
  <fonts count="39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6"/>
      <color indexed="9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4"/>
      <color indexed="9"/>
      <name val="Arial Cyr"/>
      <family val="0"/>
    </font>
    <font>
      <b/>
      <sz val="14"/>
      <color theme="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 locked="0"/>
    </xf>
    <xf numFmtId="187" fontId="1" fillId="0" borderId="0">
      <alignment/>
      <protection locked="0"/>
    </xf>
    <xf numFmtId="186" fontId="1" fillId="0" borderId="0">
      <alignment/>
      <protection locked="0"/>
    </xf>
    <xf numFmtId="189" fontId="1" fillId="0" borderId="1">
      <alignment/>
      <protection locked="0"/>
    </xf>
    <xf numFmtId="189" fontId="2" fillId="0" borderId="0">
      <alignment/>
      <protection locked="0"/>
    </xf>
    <xf numFmtId="189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188" fontId="1" fillId="0" borderId="0">
      <alignment/>
      <protection locked="0"/>
    </xf>
  </cellStyleXfs>
  <cellXfs count="53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4" borderId="11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5" fillId="24" borderId="11" xfId="0" applyFont="1" applyFill="1" applyBorder="1" applyAlignment="1">
      <alignment/>
    </xf>
    <xf numFmtId="0" fontId="27" fillId="25" borderId="12" xfId="0" applyFont="1" applyFill="1" applyBorder="1" applyAlignment="1">
      <alignment/>
    </xf>
    <xf numFmtId="0" fontId="25" fillId="4" borderId="1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7" fillId="17" borderId="12" xfId="0" applyFont="1" applyFill="1" applyBorder="1" applyAlignment="1">
      <alignment/>
    </xf>
    <xf numFmtId="0" fontId="25" fillId="26" borderId="13" xfId="0" applyFont="1" applyFill="1" applyBorder="1" applyAlignment="1">
      <alignment horizontal="center" vertical="center"/>
    </xf>
    <xf numFmtId="2" fontId="25" fillId="26" borderId="13" xfId="0" applyNumberFormat="1" applyFont="1" applyFill="1" applyBorder="1" applyAlignment="1">
      <alignment horizontal="center" vertical="center"/>
    </xf>
    <xf numFmtId="2" fontId="25" fillId="26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29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27" borderId="11" xfId="0" applyFill="1" applyBorder="1" applyAlignment="1">
      <alignment/>
    </xf>
    <xf numFmtId="2" fontId="0" fillId="27" borderId="11" xfId="0" applyNumberForma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38" fillId="28" borderId="11" xfId="0" applyFont="1" applyFill="1" applyBorder="1" applyAlignment="1">
      <alignment/>
    </xf>
    <xf numFmtId="0" fontId="31" fillId="27" borderId="11" xfId="0" applyFont="1" applyFill="1" applyBorder="1" applyAlignment="1">
      <alignment horizontal="center"/>
    </xf>
    <xf numFmtId="1" fontId="25" fillId="4" borderId="16" xfId="0" applyNumberFormat="1" applyFont="1" applyFill="1" applyBorder="1" applyAlignment="1">
      <alignment horizontal="center" vertical="center"/>
    </xf>
    <xf numFmtId="2" fontId="30" fillId="27" borderId="11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4" fillId="0" borderId="0" xfId="0" applyFont="1" applyAlignment="1">
      <alignment horizontal="left" wrapText="1"/>
    </xf>
    <xf numFmtId="0" fontId="25" fillId="0" borderId="0" xfId="0" applyFont="1" applyFill="1" applyAlignment="1">
      <alignment/>
    </xf>
    <xf numFmtId="0" fontId="25" fillId="0" borderId="20" xfId="0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8" fillId="0" borderId="21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0" fillId="0" borderId="18" xfId="0" applyBorder="1" applyAlignment="1">
      <alignment horizontal="right"/>
    </xf>
    <xf numFmtId="0" fontId="23" fillId="7" borderId="24" xfId="0" applyFont="1" applyFill="1" applyBorder="1" applyAlignment="1">
      <alignment horizontal="center"/>
    </xf>
    <xf numFmtId="0" fontId="23" fillId="7" borderId="25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</cellXfs>
  <cellStyles count="56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</xdr:col>
      <xdr:colOff>981075</xdr:colOff>
      <xdr:row>36</xdr:row>
      <xdr:rowOff>19050</xdr:rowOff>
    </xdr:to>
    <xdr:pic>
      <xdr:nvPicPr>
        <xdr:cNvPr id="1" name="Picture 1" descr="image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54102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2">
      <selection activeCell="C7" sqref="C7"/>
    </sheetView>
  </sheetViews>
  <sheetFormatPr defaultColWidth="9.00390625" defaultRowHeight="12.75"/>
  <cols>
    <col min="1" max="1" width="58.125" style="0" customWidth="1"/>
    <col min="2" max="2" width="17.125" style="0" customWidth="1"/>
    <col min="3" max="3" width="12.375" style="0" customWidth="1"/>
    <col min="4" max="4" width="9.00390625" style="0" customWidth="1"/>
    <col min="5" max="5" width="12.875" style="0" customWidth="1"/>
    <col min="6" max="6" width="15.125" style="0" customWidth="1"/>
    <col min="9" max="9" width="2.75390625" style="0" customWidth="1"/>
    <col min="10" max="10" width="3.125" style="0" customWidth="1"/>
    <col min="11" max="11" width="11.375" style="0" customWidth="1"/>
    <col min="12" max="12" width="11.625" style="0" customWidth="1"/>
    <col min="13" max="13" width="7.50390625" style="0" customWidth="1"/>
    <col min="14" max="14" width="11.625" style="0" customWidth="1"/>
    <col min="15" max="15" width="13.625" style="0" customWidth="1"/>
  </cols>
  <sheetData>
    <row r="1" spans="1:4" ht="34.5" customHeight="1">
      <c r="A1" s="43" t="s">
        <v>34</v>
      </c>
      <c r="B1" s="43"/>
      <c r="C1" s="2"/>
      <c r="D1" s="3" t="s">
        <v>1</v>
      </c>
    </row>
    <row r="2" spans="1:4" ht="34.5" customHeight="1">
      <c r="A2" s="30"/>
      <c r="B2" s="30"/>
      <c r="C2" s="7"/>
      <c r="D2" s="3" t="s">
        <v>3</v>
      </c>
    </row>
    <row r="3" ht="13.5" thickBot="1">
      <c r="A3" s="25" t="s">
        <v>27</v>
      </c>
    </row>
    <row r="4" spans="1:9" ht="15.75" thickTop="1">
      <c r="A4" s="49" t="s">
        <v>0</v>
      </c>
      <c r="B4" s="50"/>
      <c r="C4" s="42"/>
      <c r="D4" s="41"/>
      <c r="E4" s="4"/>
      <c r="F4" s="3"/>
      <c r="G4" s="4"/>
      <c r="H4" s="5"/>
      <c r="I4" s="26"/>
    </row>
    <row r="5" spans="1:8" ht="15">
      <c r="A5" s="51" t="s">
        <v>2</v>
      </c>
      <c r="B5" s="52"/>
      <c r="C5" s="42"/>
      <c r="D5" s="41"/>
      <c r="E5" s="4"/>
      <c r="F5" s="3"/>
      <c r="G5" s="4"/>
      <c r="H5" s="5"/>
    </row>
    <row r="6" spans="1:15" ht="18" thickBot="1">
      <c r="A6" s="8" t="s">
        <v>4</v>
      </c>
      <c r="B6" s="9">
        <v>150</v>
      </c>
      <c r="C6" s="3"/>
      <c r="D6" s="6"/>
      <c r="G6" s="48" t="s">
        <v>41</v>
      </c>
      <c r="H6" s="48"/>
      <c r="K6" s="44" t="s">
        <v>35</v>
      </c>
      <c r="L6" s="44"/>
      <c r="M6" s="44"/>
      <c r="N6" s="44"/>
      <c r="O6" s="44"/>
    </row>
    <row r="7" spans="1:8" ht="28.5" customHeight="1" thickTop="1">
      <c r="A7" s="8" t="s">
        <v>5</v>
      </c>
      <c r="B7" s="9">
        <v>25</v>
      </c>
      <c r="C7" s="3"/>
      <c r="D7" s="6"/>
      <c r="E7" s="45" t="s">
        <v>38</v>
      </c>
      <c r="F7" s="46"/>
      <c r="G7" s="46"/>
      <c r="H7" s="47"/>
    </row>
    <row r="8" spans="1:12" ht="15">
      <c r="A8" s="8" t="s">
        <v>6</v>
      </c>
      <c r="B8" s="9">
        <v>95</v>
      </c>
      <c r="C8" s="10"/>
      <c r="D8" s="1"/>
      <c r="E8" s="11" t="s">
        <v>7</v>
      </c>
      <c r="F8" s="12" t="s">
        <v>8</v>
      </c>
      <c r="G8" s="12" t="s">
        <v>9</v>
      </c>
      <c r="H8" s="13" t="s">
        <v>10</v>
      </c>
      <c r="L8" s="10" t="s">
        <v>33</v>
      </c>
    </row>
    <row r="9" spans="1:15" ht="15">
      <c r="A9" s="8" t="s">
        <v>11</v>
      </c>
      <c r="B9" s="9">
        <v>70</v>
      </c>
      <c r="C9" s="10"/>
      <c r="D9" s="1"/>
      <c r="E9" s="11">
        <v>1</v>
      </c>
      <c r="F9" s="12">
        <v>15</v>
      </c>
      <c r="G9" s="12">
        <v>425</v>
      </c>
      <c r="H9" s="14" t="s">
        <v>12</v>
      </c>
      <c r="K9" s="27" t="s">
        <v>28</v>
      </c>
      <c r="L9" s="27" t="s">
        <v>30</v>
      </c>
      <c r="M9" s="27" t="s">
        <v>31</v>
      </c>
      <c r="N9" s="27" t="s">
        <v>32</v>
      </c>
      <c r="O9" s="27" t="s">
        <v>29</v>
      </c>
    </row>
    <row r="10" spans="1:15" ht="17.25">
      <c r="A10" s="8" t="s">
        <v>13</v>
      </c>
      <c r="B10" s="33">
        <v>300</v>
      </c>
      <c r="C10" s="34">
        <f>(3600*B10)/(4.19*970*B12)</f>
        <v>2.1258273257387494</v>
      </c>
      <c r="D10" s="6" t="s">
        <v>36</v>
      </c>
      <c r="E10" s="11">
        <v>2</v>
      </c>
      <c r="F10" s="12">
        <v>20</v>
      </c>
      <c r="G10" s="12">
        <v>425</v>
      </c>
      <c r="H10" s="14" t="s">
        <v>14</v>
      </c>
      <c r="K10" s="2">
        <v>100</v>
      </c>
      <c r="L10" s="28">
        <f>K10*1000</f>
        <v>100000</v>
      </c>
      <c r="M10" s="28">
        <f>K10/1000</f>
        <v>0.1</v>
      </c>
      <c r="N10" s="29">
        <f>K10/1163*1000000</f>
        <v>85984.52278589853</v>
      </c>
      <c r="O10" s="28">
        <f>K10/1163</f>
        <v>0.08598452278589853</v>
      </c>
    </row>
    <row r="11" spans="1:8" ht="21">
      <c r="A11" s="8" t="s">
        <v>39</v>
      </c>
      <c r="B11" s="9">
        <v>1</v>
      </c>
      <c r="C11" s="3"/>
      <c r="D11" s="6"/>
      <c r="E11" s="11">
        <v>3</v>
      </c>
      <c r="F11" s="12">
        <v>25</v>
      </c>
      <c r="G11" s="12">
        <v>625</v>
      </c>
      <c r="H11" s="14" t="s">
        <v>15</v>
      </c>
    </row>
    <row r="12" spans="1:15" ht="15">
      <c r="A12" s="15" t="s">
        <v>16</v>
      </c>
      <c r="B12" s="16">
        <f>B6-B7</f>
        <v>125</v>
      </c>
      <c r="C12" s="3"/>
      <c r="D12" s="6"/>
      <c r="E12" s="11">
        <v>4</v>
      </c>
      <c r="F12" s="12">
        <v>30</v>
      </c>
      <c r="G12" s="12">
        <v>625</v>
      </c>
      <c r="H12" s="14" t="s">
        <v>17</v>
      </c>
      <c r="K12" s="27" t="s">
        <v>29</v>
      </c>
      <c r="L12" s="27" t="s">
        <v>32</v>
      </c>
      <c r="M12" s="27" t="s">
        <v>31</v>
      </c>
      <c r="N12" s="27" t="s">
        <v>28</v>
      </c>
      <c r="O12" s="27" t="s">
        <v>30</v>
      </c>
    </row>
    <row r="13" spans="1:15" ht="15">
      <c r="A13" s="15" t="s">
        <v>18</v>
      </c>
      <c r="B13" s="16">
        <f>(B8-B9)</f>
        <v>25</v>
      </c>
      <c r="C13" s="3"/>
      <c r="D13" s="6"/>
      <c r="E13" s="11">
        <v>5</v>
      </c>
      <c r="F13" s="12">
        <v>35</v>
      </c>
      <c r="G13" s="12">
        <v>625</v>
      </c>
      <c r="H13" s="14" t="s">
        <v>19</v>
      </c>
      <c r="K13" s="2">
        <v>1</v>
      </c>
      <c r="L13" s="28">
        <f>K13*1000000</f>
        <v>1000000</v>
      </c>
      <c r="M13" s="28">
        <f>K13*1163/1000</f>
        <v>1.163</v>
      </c>
      <c r="N13" s="28">
        <f>K13*1163</f>
        <v>1163</v>
      </c>
      <c r="O13" s="28">
        <f>K13*1163*1000</f>
        <v>1163000</v>
      </c>
    </row>
    <row r="14" spans="1:8" ht="15">
      <c r="A14" s="15" t="s">
        <v>20</v>
      </c>
      <c r="B14" s="17">
        <f>(B6-B8)/(B8-B9)</f>
        <v>2.2</v>
      </c>
      <c r="C14" s="10"/>
      <c r="D14" s="1"/>
      <c r="E14" s="11">
        <v>6</v>
      </c>
      <c r="F14" s="12">
        <v>47</v>
      </c>
      <c r="G14" s="12">
        <v>720</v>
      </c>
      <c r="H14" s="14" t="s">
        <v>21</v>
      </c>
    </row>
    <row r="15" spans="1:8" ht="15.75" thickBot="1">
      <c r="A15" s="15" t="s">
        <v>22</v>
      </c>
      <c r="B15" s="18">
        <f>1.4*B11*(POWER((1+B14),2))</f>
        <v>14.336000000000002</v>
      </c>
      <c r="C15" s="19"/>
      <c r="D15" s="20"/>
      <c r="E15" s="21">
        <v>7</v>
      </c>
      <c r="F15" s="22">
        <v>59</v>
      </c>
      <c r="G15" s="22">
        <v>720</v>
      </c>
      <c r="H15" s="23" t="s">
        <v>23</v>
      </c>
    </row>
    <row r="16" spans="1:4" ht="15.75" thickTop="1">
      <c r="A16" s="15" t="s">
        <v>24</v>
      </c>
      <c r="B16" s="18">
        <f>8.5*POWER((POWER(C10,2)*POWER(1+B14,2))/B11,0.25)</f>
        <v>22.169602560957177</v>
      </c>
      <c r="C16" s="24"/>
      <c r="D16" s="20"/>
    </row>
    <row r="17" spans="1:4" ht="15">
      <c r="A17" s="15" t="s">
        <v>25</v>
      </c>
      <c r="B17" s="18">
        <f>9.6*POWER(POWER(C10,2)/B15,0.25)</f>
        <v>7.193300901810513</v>
      </c>
      <c r="C17" s="24"/>
      <c r="D17" s="20"/>
    </row>
    <row r="18" spans="1:2" ht="17.25">
      <c r="A18" s="31" t="s">
        <v>37</v>
      </c>
      <c r="B18" s="32" t="str">
        <f>IF(AND(B16&lt;20),"№1",IF(AND(B16&gt;=20,B16&lt;25),"№2",IF(AND(B16&gt;=25,B16&lt;30),"№3",IF(AND(B16&gt;=30,B16&lt;35),"№4",IF(AND(B16&gt;=35,B16&lt;47),"№5",IF(AND(B16&gt;=47,B16&lt;59),"№6",IF(AND(B16&gt;=59),"№7","")))))))</f>
        <v>№2</v>
      </c>
    </row>
    <row r="19" spans="1:2" s="37" customFormat="1" ht="17.25">
      <c r="A19" s="35"/>
      <c r="B19" s="36"/>
    </row>
    <row r="20" spans="1:2" s="38" customFormat="1" ht="12.75">
      <c r="A20" s="25" t="s">
        <v>40</v>
      </c>
      <c r="B20" s="39"/>
    </row>
    <row r="21" spans="1:2" s="38" customFormat="1" ht="12.75">
      <c r="A21" s="25"/>
      <c r="B21" s="39"/>
    </row>
    <row r="22" ht="12.75">
      <c r="A22" s="25" t="s">
        <v>26</v>
      </c>
    </row>
    <row r="23" ht="12.75">
      <c r="A23" s="25"/>
    </row>
    <row r="24" ht="13.5" customHeight="1">
      <c r="A24" s="25"/>
    </row>
    <row r="25" spans="1:4" ht="17.25">
      <c r="A25" s="25"/>
      <c r="C25" s="40"/>
      <c r="D25" s="40"/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8" spans="1:2" ht="252.75" customHeight="1">
      <c r="A38" s="40" t="s">
        <v>42</v>
      </c>
      <c r="B38" s="40"/>
    </row>
  </sheetData>
  <sheetProtection/>
  <mergeCells count="6">
    <mergeCell ref="A1:B1"/>
    <mergeCell ref="K6:O6"/>
    <mergeCell ref="E7:H7"/>
    <mergeCell ref="G6:H6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Олегович</dc:creator>
  <cp:keywords/>
  <dc:description/>
  <cp:lastModifiedBy>1</cp:lastModifiedBy>
  <dcterms:created xsi:type="dcterms:W3CDTF">2014-10-10T15:45:51Z</dcterms:created>
  <dcterms:modified xsi:type="dcterms:W3CDTF">2016-07-20T08:23:40Z</dcterms:modified>
  <cp:category/>
  <cp:version/>
  <cp:contentType/>
  <cp:contentStatus/>
</cp:coreProperties>
</file>